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W11" i="1" s="1"/>
  <c r="X12" i="1" l="1"/>
  <c r="Z12" i="1" s="1"/>
  <c r="AH12" i="1" s="1"/>
  <c r="AA12" i="1"/>
  <c r="AA11" i="1"/>
  <c r="X11" i="1"/>
  <c r="Z11" i="1" s="1"/>
  <c r="AH11" i="1" s="1"/>
  <c r="AB12" i="1"/>
  <c r="AB11" i="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<sst xmlns="http://schemas.openxmlformats.org/spreadsheetml/2006/main" count="293" uniqueCount="208">
  <si>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</si>
  <si>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</si>
  <si>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</si>
  <si>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</si>
  <si>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</si>
  <si>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</si>
  <si>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</si>
  <si>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</si>
  <si>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</si>
  <si>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</si>
  <si>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</si>
  <si>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</si>
  <si>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</si>
  <si>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</si>
  <si>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</si>
  <si>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</si>
  <si>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</si>
  <si>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</si>
  <si>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</si>
  <si>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</si>
  <si>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</si>
  <si>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</si>
  <si>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</si>
  <si>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</si>
  <si>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</si>
  <si>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</si>
  <si>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</si>
  <si>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</si>
  <si>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</si>
  <si>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</si>
  <si>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</si>
  <si>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</si>
  <si>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</si>
  <si>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</si>
  <si>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</si>
  <si>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</si>
  <si>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</si>
  <si>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</si>
  <si>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</si>
  <si>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</si>
  <si>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</si>
  <si>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</si>
  <si>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</si>
  <si>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</si>
  <si>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</si>
  <si>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</si>
  <si>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</si>
  <si>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</si>
  <si>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</si>
  <si>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</si>
  <si>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</si>
  <si>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</si>
  <si>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</si>
  <si>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</si>
  <si>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</si>
  <si>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</si>
  <si>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</si>
  <si>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</si>
  <si>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</si>
  <si>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</si>
  <si>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</si>
  <si>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</si>
  <si>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</si>
  <si>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</si>
  <si>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</si>
  <si>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</si>
  <si>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</si>
  <si>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</si>
  <si>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</si>
  <si>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</si>
  <si>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</si>
  <si>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</si>
  <si>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</si>
  <si>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</si>
  <si>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</si>
  <si>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</si>
  <si>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</si>
  <si>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</si>
  <si>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</si>
  <si>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</si>
  <si>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</si>
  <si>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</si>
  <si>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</si>
  <si>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</si>
  <si>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</si>
  <si>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</si>
  <si>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</si>
  <si>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</si>
  <si>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</si>
  <si>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</si>
  <si>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</si>
  <si>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</si>
  <si>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</si>
  <si>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</si>
  <si>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</si>
  <si>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</si>
  <si>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</si>
  <si>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</si>
  <si>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</si>
  <si>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</si>
  <si>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</si>
  <si>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</si>
  <si>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</si>
  <si>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</si>
  <si>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</si>
  <si>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</si>
  <si>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</si>
  <si>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</si>
  <si>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</si>
  <si>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</si>
  <si>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</si>
  <si>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</si>
  <si>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</si>
  <si>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</si>
  <si>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</si>
  <si>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</si>
  <si>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</si>
  <si>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</si>
  <si>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</si>
  <si>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</si>
  <si>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</si>
  <si>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</si>
  <si>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</si>
  <si>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</si>
  <si>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</si>
  <si>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</si>
  <si>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</si>
  <si>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</si>
  <si>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</si>
  <si>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</si>
  <si>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</si>
  <si>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</si>
  <si>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</si>
  <si>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</si>
  <si>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</si>
  <si>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</si>
  <si>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</si>
  <si>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</si>
  <si>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</si>
  <si>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</si>
  <si>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</si>
  <si>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</si>
  <si>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</si>
  <si>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</si>
  <si>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</si>
  <si>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</si>
  <si>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</si>
  <si>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</si>
  <si>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</si>
  <si>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</si>
  <si>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</si>
  <si>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</si>
  <si>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</si>
  <si>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</si>
  <si>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</si>
  <si>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</si>
  <si>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</si>
  <si>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</si>
  <si>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</si>
  <si>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</si>
  <si>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</si>
  <si>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</si>
  <si>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</si>
  <si>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</si>
  <si>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</si>
  <si>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</si>
  <si>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</si>
  <si>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</si>
  <si>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</si>
  <si>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</si>
  <si>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</si>
  <si>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</si>
  <si>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</si>
  <si>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</si>
  <si>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</si>
  <si>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</si>
  <si>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</si>
  <si>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</si>
  <si>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</si>
  <si>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</si>
  <si>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</si>
  <si>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</si>
  <si>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</si>
  <si>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</si>
  <si>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</si>
  <si>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</si>
  <si>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</si>
  <si>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</si>
  <si>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</si>
  <si>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</si>
  <si>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</si>
  <si>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</si>
  <si>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</si>
  <si>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19c2cd49-3d9d-43f7-9b99-844e19c60afc</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</si>
  <si>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</si>
  <si>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</si>
  <si>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</si>
  <si>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</si>
  <si>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</si>
  <si>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</si>
  <si>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ea2ac137-3cda-464a-9569-e82a77f9a199</t>
  </si>
  <si>
    <t>Ультрабук HP EliteBook Folio 1040 G1 H5F66EA</t>
  </si>
  <si>
    <t>Открытый запрос предложений в электронной форме</t>
  </si>
  <si>
    <t>Редакция № 1</t>
  </si>
  <si>
    <t>d86794ac-2763-4999-8f3e-0010f2561631</t>
  </si>
  <si>
    <t>47d9a8c3-85e1-4578-b383-eccc76a4226f</t>
  </si>
  <si>
    <t>d914aa97-3d65-11e8-821f-005056b8f04c</t>
  </si>
  <si>
    <t xml:space="preserve">Источник бесперебойного питания APC Sуmmetra LX16 16KVA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</si>
</sst>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202</v>
      </c>
      <c r="C3" s="145"/>
      <c r="D3" s="145"/>
      <c r="E3" s="16"/>
      <c r="F3" s="16"/>
      <c r="G3" s="16" t="s">
        <v>203</v>
      </c>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206</v>
      </c>
      <c r="B4" s="90"/>
      <c r="C4" s="90"/>
      <c r="D4" s="90">
        <v>153051</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55959</v>
      </c>
      <c r="D11" s="175" t="s">
        <v>207</v>
      </c>
      <c r="E11" s="176" t="s">
        <v>85</v>
      </c>
      <c r="F11" s="177" t="s">
        <v>85</v>
      </c>
      <c r="G11" s="178" t="s">
        <v>128</v>
      </c>
      <c r="H11" s="178" t="s">
        <v>128</v>
      </c>
      <c r="I11" s="179"/>
      <c r="J11" s="180" t="s">
        <v>194</v>
      </c>
      <c r="K11" s="174" t="s">
        <v>195</v>
      </c>
      <c r="L11" s="174">
        <v>1</v>
      </c>
      <c r="M11" s="174" t="s">
        <v>196</v>
      </c>
      <c r="N11" s="181">
        <v>1</v>
      </c>
      <c r="O11" s="174" t="s">
        <v>197</v>
      </c>
      <c r="P11" s="174" t="s">
        <v>198</v>
      </c>
      <c r="Q11" s="177" t="s">
        <v>199</v>
      </c>
      <c r="R11" s="182">
        <v>1652542.37</v>
      </c>
      <c r="S11" s="183">
        <v>1652542.37</v>
      </c>
      <c r="T11" s="184" t="s">
        <v>116</v>
      </c>
      <c r="U11" s="182">
        <v>1652542.37</v>
      </c>
      <c r="V11" s="185">
        <f>ROUND(ROUND(S11,2)*ROUND(L11,3),2)</f>
        <v>1652542.37</v>
      </c>
      <c r="W11" s="185">
        <f>ROUND(V11*IF(UPPER(T11)="18%",18,1)*IF(UPPER(T11)="10%",10,1)*IF(UPPER(T11)="НДС не облагается",0,1)/100,2)</f>
        <v>297457.63</v>
      </c>
      <c r="X11" s="185">
        <f>ROUND(W11+V11,2)</f>
        <v>1950000</v>
      </c>
      <c r="Y11" s="186">
        <f>IF(S11&gt;IF(U11=0,S11,U11),1,0)</f>
        <v>0</v>
      </c>
      <c r="Z11" s="186">
        <f t="shared" ref="Z11:Z12" si="0">X11</f>
        <v>1950000</v>
      </c>
      <c r="AA11" s="186">
        <f t="shared" ref="AA11:AA12" si="1">W11</f>
        <v>297457.63</v>
      </c>
      <c r="AB11" s="186">
        <f t="shared" ref="AB11:AB12" si="2">V11</f>
        <v>1652542.37</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200</v>
      </c>
      <c r="B12" s="174">
        <v>2</v>
      </c>
      <c r="C12" s="174">
        <v>52538</v>
      </c>
      <c r="D12" s="175" t="s">
        <v>201</v>
      </c>
      <c r="E12" s="176" t="s">
        <v>127</v>
      </c>
      <c r="F12" s="177" t="s">
        <v>85</v>
      </c>
      <c r="G12" s="178" t="s">
        <v>128</v>
      </c>
      <c r="H12" s="178" t="s">
        <v>128</v>
      </c>
      <c r="I12" s="179"/>
      <c r="J12" s="180" t="s">
        <v>194</v>
      </c>
      <c r="K12" s="174" t="s">
        <v>195</v>
      </c>
      <c r="L12" s="174">
        <v>3</v>
      </c>
      <c r="M12" s="174" t="s">
        <v>196</v>
      </c>
      <c r="N12" s="181">
        <v>3</v>
      </c>
      <c r="O12" s="174" t="s">
        <v>197</v>
      </c>
      <c r="P12" s="174" t="s">
        <v>198</v>
      </c>
      <c r="Q12" s="177" t="s">
        <v>199</v>
      </c>
      <c r="R12" s="182">
        <v>218644.08</v>
      </c>
      <c r="S12" s="183">
        <v>72881.36</v>
      </c>
      <c r="T12" s="184" t="s">
        <v>116</v>
      </c>
      <c r="U12" s="182">
        <v>72881.36</v>
      </c>
      <c r="V12" s="185">
        <f>ROUND(ROUND(S12,2)*ROUND(L12,3),2)</f>
        <v>218644.08</v>
      </c>
      <c r="W12" s="185">
        <f>ROUND(V12*IF(UPPER(T12)="18%",18,1)*IF(UPPER(T12)="10%",10,1)*IF(UPPER(T12)="НДС не облагается",0,1)/100,2)</f>
        <v>39355.93</v>
      </c>
      <c r="X12" s="185">
        <f>ROUND(W12+V12,2)</f>
        <v>258000.01</v>
      </c>
      <c r="Y12" s="186">
        <f>IF(S12&gt;IF(U12=0,S12,U12),1,0)</f>
        <v>0</v>
      </c>
      <c r="Z12" s="186">
        <f t="shared" si="0"/>
        <v>258000.01</v>
      </c>
      <c r="AA12" s="186">
        <f t="shared" si="1"/>
        <v>39355.93</v>
      </c>
      <c r="AB12" s="186">
        <f t="shared" si="2"/>
        <v>218644.08</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2208000.0099999998</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1871186.4500000002</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336813.56</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153051</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153051</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153051</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2018-04-19T06:50:12Z</dcterms:modified>
  <cp:contentStatus>v2017_1</cp:contentStatus>
</cp:coreProperties>
</file>